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<sst xmlns="http://schemas.openxmlformats.org/spreadsheetml/2006/main" count="452" uniqueCount="382">
  <si>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</si>
  <si>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</si>
  <si>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</si>
  <si>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</si>
  <si>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</si>
  <si>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</si>
  <si>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</si>
  <si>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</si>
  <si>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</si>
  <si>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</si>
  <si>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</si>
  <si>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</si>
  <si>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</si>
  <si>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</si>
  <si>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</si>
  <si>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</si>
  <si>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</si>
  <si>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</si>
  <si>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</si>
  <si>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</si>
  <si>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</si>
  <si>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</si>
  <si>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</si>
  <si>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</si>
  <si>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</si>
  <si>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</si>
  <si>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</si>
  <si>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</si>
  <si>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</si>
  <si>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</si>
  <si>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</si>
  <si>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</si>
  <si>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</si>
  <si>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</si>
  <si>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000 2 02 49000 00 0000 150</t>
  </si>
  <si>
    <t>000 2 02 49000 05 0000 150</t>
  </si>
  <si>
    <t xml:space="preserve">  Приложение № 1                                                                             к Решению Совета Пучежского муниципального района     от  27.12.2021 № 62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</si>
  <si>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</si>
  <si>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</si>
  <si>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</si>
  <si>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</si>
  <si>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</si>
  <si>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</si>
  <si>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</si>
  <si>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</si>
  <si>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</si>
  <si>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</si>
  <si>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</si>
  <si>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</si>
  <si>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</si>
  <si>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</si>
  <si>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</si>
  <si>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</si>
  <si>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</si>
  <si>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</si>
  <si>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</si>
  <si>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</si>
  <si>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</si>
  <si>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</si>
  <si>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</si>
  <si>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</si>
  <si>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</si>
  <si>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</si>
  <si>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</si>
  <si>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</si>
  <si>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</si>
  <si>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</si>
  <si>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</si>
  <si>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</si>
  <si>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</si>
  <si>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</si>
  <si>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</si>
  <si>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</si>
  <si>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</si>
  <si>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</si>
  <si>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</si>
  <si>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</si>
  <si>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</si>
  <si>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</si>
  <si>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</si>
  <si>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</si>
  <si>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</si>
  <si>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</si>
  <si>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</si>
  <si>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</si>
  <si>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</si>
  <si>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</si>
  <si>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</si>
  <si>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</si>
  <si>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</si>
  <si>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</si>
  <si>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</si>
  <si>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</si>
  <si>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</si>
  <si>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</si>
  <si>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</si>
  <si>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</si>
  <si>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</si>
  <si>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</si>
  <si>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</si>
  <si>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</si>
  <si>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</si>
  <si>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</si>
  <si>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</si>
  <si>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</si>
  <si>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</si>
  <si>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</si>
  <si>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</si>
  <si>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</si>
  <si>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</si>
  <si>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</si>
  <si>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</si>
  <si>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</si>
  <si>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</si>
  <si>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</si>
  <si>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</si>
  <si>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</si>
  <si>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</si>
  <si>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</si>
  <si>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</si>
  <si>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</si>
  <si>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</si>
  <si>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</si>
  <si>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</si>
  <si>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</si>
  <si>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</si>
  <si>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</si>
  <si>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</si>
  <si>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</si>
  <si>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</si>
  <si>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</si>
  <si>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</si>
  <si>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</si>
  <si>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</si>
  <si>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</si>
  <si>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</si>
  <si>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</si>
  <si>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</si>
  <si>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</si>
  <si>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</si>
  <si>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</si>
  <si>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</si>
  <si>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</si>
  <si>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</si>
  <si>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</si>
  <si>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</si>
  <si>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</si>
  <si>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</si>
  <si>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</si>
  <si>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</si>
  <si>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</si>
  <si>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</si>
  <si>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</si>
  <si>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</si>
  <si>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</si>
  <si>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</si>
  <si>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</si>
  <si>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</si>
  <si>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</si>
  <si>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</si>
  <si>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</si>
  <si>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</si>
  <si>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</si>
  <si>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</si>
  <si>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</si>
  <si>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</si>
  <si>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</si>
  <si>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</si>
  <si>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</si>
  <si>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</si>
  <si>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</si>
  <si>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</si>
  <si>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</si>
  <si>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</si>
  <si>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</si>
  <si>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</si>
  <si>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</si>
  <si>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</si>
  <si>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</si>
  <si>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</si>
  <si>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</si>
  <si>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</si>
  <si>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</si>
  <si>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</si>
  <si>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</si>
  <si>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</si>
  <si>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</si>
  <si>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</si>
  <si>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</si>
  <si>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</si>
  <si>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</si>
  <si>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</si>
  <si>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</si>
  <si>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</si>
  <si>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</si>
  <si>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</si>
  <si>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</si>
  <si>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</si>
  <si>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</si>
  <si>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</si>
  <si>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</si>
  <si>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</si>
  <si>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</si>
  <si>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</si>
  <si>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</si>
  <si>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</si>
  <si>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</si>
  <si>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</si>
  <si>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</si>
  <si>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</si>
  <si>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</si>
  <si>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</si>
  <si>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</si>
  <si>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</si>
  <si>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</si>
  <si>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</si>
  <si>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</si>
  <si>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</si>
  <si>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</si>
  <si>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</si>
  <si>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</si>
  <si>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</si>
  <si>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</si>
  <si>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</si>
  <si>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</si>
  <si>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</si>
  <si>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</si>
  <si>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</si>
  <si>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</si>
  <si>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</si>
  <si>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</si>
  <si>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</si>
  <si>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</si>
  <si>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</si>
  <si>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</si>
  <si>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</si>
  <si>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</si>
  <si>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</si>
  <si>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</si>
  <si>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</si>
  <si>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</si>
  <si>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</si>
  <si>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</si>
  <si>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</si>
  <si>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</si>
  <si>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</si>
  <si>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</si>
  <si>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</si>
  <si>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</si>
  <si>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</si>
  <si>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</si>
  <si>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</si>
  <si>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</si>
  <si>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</si>
  <si>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</si>
  <si>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</si>
  <si>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</si>
  <si>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</si>
  <si>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</si>
  <si>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</si>
  <si>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</si>
  <si>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</si>
  <si>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</si>
  <si>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</si>
  <si>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</si>
  <si>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</si>
  <si>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</si>
  <si>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</si>
  <si>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</si>
  <si>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</si>
  <si>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</si>
  <si>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</si>
  <si>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</si>
  <si>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</si>
  <si>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</si>
  <si>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</si>
  <si>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</si>
  <si>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</si>
  <si>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</si>
  <si>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</si>
  <si>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</si>
  <si>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</si>
  <si>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</si>
  <si>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</si>
  <si>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</si>
  <si>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</si>
  <si>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</si>
  <si>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</si>
  <si>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</si>
  <si>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</si>
  <si>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</si>
  <si>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</si>
  <si>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</si>
  <si>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</si>
  <si>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</si>
  <si>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</si>
  <si>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</si>
  <si>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</si>
  <si>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</si>
  <si>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</si>
  <si>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</si>
  <si>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</si>
  <si>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</si>
  <si>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</si>
  <si>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</si>
  <si>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</si>
  <si>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</si>
  <si>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</si>
  <si>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</si>
  <si>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</si>
  <si>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</si>
  <si>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</si>
  <si>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</si>
  <si>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</si>
  <si>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</si>
  <si>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</si>
  <si>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</si>
  <si>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</si>
  <si>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</si>
  <si>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</si>
  <si>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</si>
  <si>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</si>
  <si>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</si>
  <si>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</si>
  <si>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</si>
  <si>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</si>
  <si>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</si>
  <si>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</si>
  <si>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</si>
  <si>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</si>
  <si>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</si>
  <si>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</si>
  <si>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</si>
  <si>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</si>
  <si>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</si>
  <si>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</si>
  <si>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</si>
  <si>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</si>
  <si>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</si>
  <si>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</si>
  <si>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</si>
  <si>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</si>
  <si>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</si>
  <si>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</si>
  <si>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</si>
  <si>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</si>
  <si>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</si>
  <si>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</si>
  <si>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</si>
  <si>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</si>
  <si>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</si>
  <si>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</si>
  <si>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</si>
  <si>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</si>
  <si>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</si>
  <si>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</si>
  <si>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</si>
  <si>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</si>
  <si>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</si>
  <si>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</si>
  <si>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</si>
  <si>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</si>
  <si>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</si>
  <si>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</si>
  <si>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</si>
  <si>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</si>
  <si>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</si>
  <si>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</si>
  <si>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</si>
  <si>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330 2 02 49999 05 0000 150</t>
  </si>
  <si>
    <t>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</si>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</sst>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1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4" fillId="34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="75" zoomScaleNormal="75" zoomScaleSheetLayoutView="77" zoomScalePageLayoutView="0" workbookViewId="0" topLeftCell="A167">
      <selection activeCell="A174" sqref="A174:B176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3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16" t="s">
        <v>36</v>
      </c>
      <c r="K2" s="116"/>
    </row>
    <row r="3" spans="3:11" ht="18" customHeight="1">
      <c r="C3" s="44"/>
      <c r="D3" s="44"/>
      <c r="E3" s="44"/>
      <c r="F3" s="44"/>
      <c r="G3" s="44"/>
      <c r="H3" s="44"/>
      <c r="I3" s="44"/>
      <c r="J3" s="116"/>
      <c r="K3" s="116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17" t="s">
        <v>86</v>
      </c>
      <c r="B5" s="117"/>
      <c r="C5" s="117"/>
      <c r="D5" s="117"/>
      <c r="E5" s="117"/>
      <c r="F5" s="117"/>
      <c r="G5" s="117"/>
      <c r="H5" s="117"/>
      <c r="I5" s="117"/>
      <c r="J5" s="41"/>
      <c r="K5" s="41"/>
    </row>
    <row r="6" spans="1:11" ht="20.25" customHeight="1">
      <c r="A6" s="120" t="s">
        <v>275</v>
      </c>
      <c r="B6" s="118" t="s">
        <v>276</v>
      </c>
      <c r="C6" s="111">
        <v>2021</v>
      </c>
      <c r="D6" s="112"/>
      <c r="E6" s="113"/>
      <c r="F6" s="111">
        <v>2022</v>
      </c>
      <c r="G6" s="112"/>
      <c r="H6" s="113"/>
      <c r="I6" s="111">
        <v>2023</v>
      </c>
      <c r="J6" s="112"/>
      <c r="K6" s="113"/>
    </row>
    <row r="7" spans="1:11" ht="36.75" customHeight="1">
      <c r="A7" s="121"/>
      <c r="B7" s="119"/>
      <c r="C7" s="42" t="s">
        <v>163</v>
      </c>
      <c r="D7" s="42" t="s">
        <v>164</v>
      </c>
      <c r="E7" s="42" t="s">
        <v>165</v>
      </c>
      <c r="F7" s="42" t="s">
        <v>163</v>
      </c>
      <c r="G7" s="42" t="s">
        <v>164</v>
      </c>
      <c r="H7" s="42" t="s">
        <v>165</v>
      </c>
      <c r="I7" s="42" t="s">
        <v>163</v>
      </c>
      <c r="J7" s="42" t="s">
        <v>164</v>
      </c>
      <c r="K7" s="43" t="s">
        <v>165</v>
      </c>
    </row>
    <row r="8" spans="1:11" ht="15.75" customHeight="1">
      <c r="A8" s="124" t="s">
        <v>277</v>
      </c>
      <c r="B8" s="122" t="s">
        <v>278</v>
      </c>
      <c r="C8" s="110">
        <f>C11+C24+C37+C54+C59+C81+C89+C112+C126</f>
        <v>55301334.1</v>
      </c>
      <c r="D8" s="110">
        <f>D11+D24+D37+D54+D59+D81+D89+D112+D126</f>
        <v>0</v>
      </c>
      <c r="E8" s="110">
        <f>E11+E24+E37+E54+E59+E81+E89+E112+E126</f>
        <v>55301334.1</v>
      </c>
      <c r="F8" s="110">
        <f>F11+F24+F37+F54+F59+F81+F89+F112+F126</f>
        <v>52983590</v>
      </c>
      <c r="G8" s="114">
        <f>G11+G24+G37+G54+G59+G81+G89+G112+G126</f>
        <v>0</v>
      </c>
      <c r="H8" s="114">
        <f>F8+G8</f>
        <v>52983590</v>
      </c>
      <c r="I8" s="110">
        <f>I11+I24+I37+I54+I59+I81+I89+I112+I126</f>
        <v>53557460</v>
      </c>
      <c r="J8" s="110">
        <f>J11+J24+J37+J54+J59+J81+J89+J112+J126</f>
        <v>0</v>
      </c>
      <c r="K8" s="114">
        <f>I8+J8</f>
        <v>53557460</v>
      </c>
    </row>
    <row r="9" spans="1:11" ht="13.5" customHeight="1">
      <c r="A9" s="125"/>
      <c r="B9" s="123"/>
      <c r="C9" s="110"/>
      <c r="D9" s="110"/>
      <c r="E9" s="110"/>
      <c r="F9" s="110"/>
      <c r="G9" s="115"/>
      <c r="H9" s="115"/>
      <c r="I9" s="110"/>
      <c r="J9" s="110"/>
      <c r="K9" s="115"/>
    </row>
    <row r="10" spans="1:11" ht="21" customHeight="1">
      <c r="A10" s="3" t="s">
        <v>279</v>
      </c>
      <c r="B10" s="70" t="s">
        <v>280</v>
      </c>
      <c r="C10" s="66">
        <f aca="true" t="shared" si="0" ref="C10:F11">C13+C16+C19+C22</f>
        <v>30178000</v>
      </c>
      <c r="D10" s="66">
        <f t="shared" si="0"/>
        <v>0</v>
      </c>
      <c r="E10" s="66">
        <f t="shared" si="0"/>
        <v>30178000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281</v>
      </c>
      <c r="B11" s="70" t="s">
        <v>282</v>
      </c>
      <c r="C11" s="66">
        <f t="shared" si="0"/>
        <v>30178000</v>
      </c>
      <c r="D11" s="66">
        <f t="shared" si="0"/>
        <v>0</v>
      </c>
      <c r="E11" s="66">
        <f t="shared" si="0"/>
        <v>30178000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110</v>
      </c>
      <c r="B12" s="46" t="s">
        <v>284</v>
      </c>
      <c r="C12" s="47">
        <f aca="true" t="shared" si="3" ref="C12:E13">C13</f>
        <v>30000000</v>
      </c>
      <c r="D12" s="47">
        <f t="shared" si="3"/>
        <v>0</v>
      </c>
      <c r="E12" s="47">
        <f t="shared" si="3"/>
        <v>30000000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174</v>
      </c>
      <c r="B13" s="6" t="s">
        <v>284</v>
      </c>
      <c r="C13" s="15">
        <f t="shared" si="3"/>
        <v>30000000</v>
      </c>
      <c r="D13" s="15">
        <f t="shared" si="3"/>
        <v>0</v>
      </c>
      <c r="E13" s="15">
        <f t="shared" si="3"/>
        <v>30000000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283</v>
      </c>
      <c r="B14" s="6" t="s">
        <v>284</v>
      </c>
      <c r="C14" s="15">
        <v>30000000</v>
      </c>
      <c r="D14" s="15">
        <v>0</v>
      </c>
      <c r="E14" s="15">
        <f>C14+D14</f>
        <v>30000000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111</v>
      </c>
      <c r="B15" s="46" t="s">
        <v>286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175</v>
      </c>
      <c r="B16" s="6" t="s">
        <v>286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285</v>
      </c>
      <c r="B17" s="6" t="s">
        <v>286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109</v>
      </c>
      <c r="B18" s="46" t="s">
        <v>329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176</v>
      </c>
      <c r="B19" s="6" t="s">
        <v>329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287</v>
      </c>
      <c r="B20" s="6" t="s">
        <v>329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108</v>
      </c>
      <c r="B21" s="46" t="s">
        <v>289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177</v>
      </c>
      <c r="B22" s="6" t="s">
        <v>289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288</v>
      </c>
      <c r="B23" s="6" t="s">
        <v>289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290</v>
      </c>
      <c r="B24" s="71" t="s">
        <v>291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112</v>
      </c>
      <c r="B25" s="48" t="s">
        <v>330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52</v>
      </c>
      <c r="B26" s="31" t="s">
        <v>20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21</v>
      </c>
      <c r="B27" s="31" t="s">
        <v>20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113</v>
      </c>
      <c r="B28" s="49" t="s">
        <v>331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100</v>
      </c>
      <c r="B29" s="31" t="s">
        <v>23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22</v>
      </c>
      <c r="B30" s="31" t="s">
        <v>23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114</v>
      </c>
      <c r="B31" s="49" t="s">
        <v>332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53</v>
      </c>
      <c r="B32" s="31" t="s">
        <v>26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27</v>
      </c>
      <c r="B33" s="31" t="s">
        <v>26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115</v>
      </c>
      <c r="B34" s="49" t="s">
        <v>333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54</v>
      </c>
      <c r="B35" s="31" t="s">
        <v>25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24</v>
      </c>
      <c r="B36" s="31" t="s">
        <v>25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292</v>
      </c>
      <c r="B37" s="74" t="s">
        <v>293</v>
      </c>
      <c r="C37" s="66">
        <f aca="true" t="shared" si="10" ref="C37:K37">C38+C45+C48+C51</f>
        <v>3650000</v>
      </c>
      <c r="D37" s="66">
        <f t="shared" si="10"/>
        <v>0</v>
      </c>
      <c r="E37" s="66">
        <f t="shared" si="10"/>
        <v>3650000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262</v>
      </c>
      <c r="B38" s="59" t="s">
        <v>260</v>
      </c>
      <c r="C38" s="47">
        <f aca="true" t="shared" si="11" ref="C38:H38">C39+C42</f>
        <v>550000</v>
      </c>
      <c r="D38" s="47">
        <f t="shared" si="11"/>
        <v>0</v>
      </c>
      <c r="E38" s="47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263</v>
      </c>
      <c r="B39" s="59" t="s">
        <v>261</v>
      </c>
      <c r="C39" s="47">
        <f aca="true" t="shared" si="12" ref="C39:K40">C40</f>
        <v>290000</v>
      </c>
      <c r="D39" s="47">
        <f t="shared" si="12"/>
        <v>0</v>
      </c>
      <c r="E39" s="47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264</v>
      </c>
      <c r="B40" s="84" t="s">
        <v>261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267</v>
      </c>
      <c r="B41" s="84" t="s">
        <v>261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266</v>
      </c>
      <c r="B42" s="59" t="s">
        <v>265</v>
      </c>
      <c r="C42" s="47">
        <f aca="true" t="shared" si="13" ref="C42:K43">C43</f>
        <v>260000</v>
      </c>
      <c r="D42" s="47">
        <f t="shared" si="13"/>
        <v>0</v>
      </c>
      <c r="E42" s="47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270</v>
      </c>
      <c r="B43" s="84" t="s">
        <v>268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269</v>
      </c>
      <c r="B44" s="84" t="s">
        <v>268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116</v>
      </c>
      <c r="B45" s="46" t="s">
        <v>295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178</v>
      </c>
      <c r="B46" s="7" t="s">
        <v>295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294</v>
      </c>
      <c r="B47" s="7" t="s">
        <v>295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117</v>
      </c>
      <c r="B48" s="46" t="s">
        <v>297</v>
      </c>
      <c r="C48" s="47">
        <f aca="true" t="shared" si="14" ref="C48:E49">C49</f>
        <v>1950000</v>
      </c>
      <c r="D48" s="47">
        <f t="shared" si="14"/>
        <v>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179</v>
      </c>
      <c r="B49" s="7" t="s">
        <v>297</v>
      </c>
      <c r="C49" s="15">
        <f t="shared" si="14"/>
        <v>1950000</v>
      </c>
      <c r="D49" s="15">
        <f t="shared" si="14"/>
        <v>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296</v>
      </c>
      <c r="B50" s="7" t="s">
        <v>297</v>
      </c>
      <c r="C50" s="15">
        <v>1950000</v>
      </c>
      <c r="D50" s="15">
        <v>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118</v>
      </c>
      <c r="B51" s="46" t="s">
        <v>334</v>
      </c>
      <c r="C51" s="47">
        <f>C52</f>
        <v>550000</v>
      </c>
      <c r="D51" s="47">
        <f>D52</f>
        <v>0</v>
      </c>
      <c r="E51" s="47">
        <f>C51+D51</f>
        <v>550000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180</v>
      </c>
      <c r="B52" s="7" t="s">
        <v>334</v>
      </c>
      <c r="C52" s="15">
        <f>C53</f>
        <v>550000</v>
      </c>
      <c r="D52" s="15">
        <f>D53</f>
        <v>0</v>
      </c>
      <c r="E52" s="15">
        <f>C52+D52</f>
        <v>550000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328</v>
      </c>
      <c r="B53" s="7" t="s">
        <v>334</v>
      </c>
      <c r="C53" s="15">
        <v>550000</v>
      </c>
      <c r="D53" s="15">
        <v>0</v>
      </c>
      <c r="E53" s="15">
        <f>C53+D53</f>
        <v>550000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298</v>
      </c>
      <c r="B54" s="74" t="s">
        <v>299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119</v>
      </c>
      <c r="B55" s="46" t="s">
        <v>55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173</v>
      </c>
      <c r="B56" s="6" t="s">
        <v>301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07" t="s">
        <v>300</v>
      </c>
      <c r="B57" s="109" t="s">
        <v>301</v>
      </c>
      <c r="C57" s="104">
        <v>1200000</v>
      </c>
      <c r="D57" s="15">
        <v>0</v>
      </c>
      <c r="E57" s="15">
        <f>C57+D57</f>
        <v>1200000</v>
      </c>
      <c r="F57" s="104">
        <v>1200000</v>
      </c>
      <c r="G57" s="15">
        <v>0</v>
      </c>
      <c r="H57" s="15">
        <f t="shared" si="1"/>
        <v>1200000</v>
      </c>
      <c r="I57" s="104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08"/>
      <c r="B58" s="109"/>
      <c r="C58" s="104"/>
      <c r="D58" s="15"/>
      <c r="E58" s="15"/>
      <c r="F58" s="104"/>
      <c r="G58" s="15"/>
      <c r="H58" s="15"/>
      <c r="I58" s="104"/>
      <c r="J58" s="15"/>
      <c r="K58" s="15"/>
    </row>
    <row r="59" spans="1:11" ht="40.5" customHeight="1">
      <c r="A59" s="73" t="s">
        <v>302</v>
      </c>
      <c r="B59" s="71" t="s">
        <v>303</v>
      </c>
      <c r="C59" s="66">
        <f>C60+C78</f>
        <v>1584459.6800000002</v>
      </c>
      <c r="D59" s="66">
        <f>D60+D78</f>
        <v>0</v>
      </c>
      <c r="E59" s="66">
        <f>E60+E78</f>
        <v>1584459.6800000002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57</v>
      </c>
      <c r="B60" s="33" t="s">
        <v>56</v>
      </c>
      <c r="C60" s="15">
        <f>C61+C72+C75</f>
        <v>1582324.6800000002</v>
      </c>
      <c r="D60" s="15">
        <f>D61+D72+D75</f>
        <v>0</v>
      </c>
      <c r="E60" s="15">
        <f aca="true" t="shared" si="16" ref="E60:E80">C60+D60</f>
        <v>1582324.6800000002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59</v>
      </c>
      <c r="B61" s="33" t="s">
        <v>58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166</v>
      </c>
      <c r="B62" s="49" t="s">
        <v>167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28</v>
      </c>
      <c r="B63" s="19" t="s">
        <v>346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29</v>
      </c>
      <c r="B64" s="19" t="s">
        <v>347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30</v>
      </c>
      <c r="B65" s="19" t="s">
        <v>348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31</v>
      </c>
      <c r="B66" s="19" t="s">
        <v>349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168</v>
      </c>
      <c r="B67" s="52" t="s">
        <v>335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339</v>
      </c>
      <c r="B68" s="20" t="s">
        <v>335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120</v>
      </c>
      <c r="B69" s="52" t="s">
        <v>60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169</v>
      </c>
      <c r="B70" s="21" t="s">
        <v>304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32</v>
      </c>
      <c r="B71" s="21" t="s">
        <v>304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101</v>
      </c>
      <c r="B72" s="52" t="s">
        <v>88</v>
      </c>
      <c r="C72" s="47">
        <f>C73</f>
        <v>529224.68</v>
      </c>
      <c r="D72" s="47">
        <f>D73</f>
        <v>0</v>
      </c>
      <c r="E72" s="47">
        <f t="shared" si="16"/>
        <v>529224.68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170</v>
      </c>
      <c r="B73" s="21" t="s">
        <v>87</v>
      </c>
      <c r="C73" s="15">
        <f>C74</f>
        <v>529224.68</v>
      </c>
      <c r="D73" s="15">
        <f>D74</f>
        <v>0</v>
      </c>
      <c r="E73" s="15">
        <f t="shared" si="16"/>
        <v>529224.68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89</v>
      </c>
      <c r="B74" s="21" t="s">
        <v>87</v>
      </c>
      <c r="C74" s="15">
        <v>529224.68</v>
      </c>
      <c r="D74" s="15">
        <v>0</v>
      </c>
      <c r="E74" s="15">
        <f t="shared" si="16"/>
        <v>529224.68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121</v>
      </c>
      <c r="B75" s="53" t="s">
        <v>61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171</v>
      </c>
      <c r="B76" s="22" t="s">
        <v>338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337</v>
      </c>
      <c r="B77" s="22" t="s">
        <v>338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122</v>
      </c>
      <c r="B78" s="54" t="s">
        <v>62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172</v>
      </c>
      <c r="B79" s="21" t="s">
        <v>306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305</v>
      </c>
      <c r="B80" s="21" t="s">
        <v>306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05" t="s">
        <v>341</v>
      </c>
      <c r="B81" s="106" t="s">
        <v>2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05"/>
      <c r="B82" s="106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123</v>
      </c>
      <c r="B83" s="56" t="s">
        <v>63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181</v>
      </c>
      <c r="B84" s="46" t="s">
        <v>308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307</v>
      </c>
      <c r="B85" s="6" t="s">
        <v>308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182</v>
      </c>
      <c r="B86" s="46" t="s">
        <v>310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309</v>
      </c>
      <c r="B87" s="6" t="s">
        <v>310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344</v>
      </c>
      <c r="B88" s="6" t="s">
        <v>345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311</v>
      </c>
      <c r="B89" s="71" t="s">
        <v>327</v>
      </c>
      <c r="C89" s="66">
        <f>C90+C97</f>
        <v>9400704.42</v>
      </c>
      <c r="D89" s="66">
        <f>D90+D97</f>
        <v>0</v>
      </c>
      <c r="E89" s="66">
        <f>E90+E97</f>
        <v>9400704.42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65</v>
      </c>
      <c r="B90" s="48" t="s">
        <v>64</v>
      </c>
      <c r="C90" s="47">
        <f aca="true" t="shared" si="22" ref="C90:E91">C91</f>
        <v>95250</v>
      </c>
      <c r="D90" s="47">
        <f t="shared" si="22"/>
        <v>0</v>
      </c>
      <c r="E90" s="47">
        <f t="shared" si="22"/>
        <v>95250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139</v>
      </c>
      <c r="B91" s="32" t="s">
        <v>138</v>
      </c>
      <c r="C91" s="15">
        <f t="shared" si="22"/>
        <v>95250</v>
      </c>
      <c r="D91" s="15">
        <f t="shared" si="22"/>
        <v>0</v>
      </c>
      <c r="E91" s="15">
        <f t="shared" si="22"/>
        <v>95250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183</v>
      </c>
      <c r="B92" s="7" t="s">
        <v>226</v>
      </c>
      <c r="C92" s="15">
        <f>C93+C94+C95+C96</f>
        <v>95250</v>
      </c>
      <c r="D92" s="15">
        <f>D93+D94+D95+D96</f>
        <v>0</v>
      </c>
      <c r="E92" s="15">
        <f>C92+D92</f>
        <v>95250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136</v>
      </c>
      <c r="B93" s="7" t="s">
        <v>350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48</v>
      </c>
      <c r="B94" s="7" t="s">
        <v>351</v>
      </c>
      <c r="C94" s="15">
        <v>9250</v>
      </c>
      <c r="D94" s="15">
        <v>0</v>
      </c>
      <c r="E94" s="15">
        <f t="shared" si="23"/>
        <v>9250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46</v>
      </c>
      <c r="B95" s="7" t="s">
        <v>352</v>
      </c>
      <c r="C95" s="15">
        <v>9000</v>
      </c>
      <c r="D95" s="15">
        <v>0</v>
      </c>
      <c r="E95" s="15">
        <f t="shared" si="23"/>
        <v>9000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47</v>
      </c>
      <c r="B96" s="7" t="s">
        <v>353</v>
      </c>
      <c r="C96" s="15">
        <v>75000</v>
      </c>
      <c r="D96" s="15">
        <v>0</v>
      </c>
      <c r="E96" s="15">
        <f t="shared" si="23"/>
        <v>75000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67</v>
      </c>
      <c r="B97" s="83" t="s">
        <v>66</v>
      </c>
      <c r="C97" s="67">
        <f>C100+C103+C104+C105+C106+C107+C108+C109+C110+C111</f>
        <v>9305454.42</v>
      </c>
      <c r="D97" s="67">
        <f>D100+D103+D104+D105+D106+D107+D108+D109+D110+D111</f>
        <v>0</v>
      </c>
      <c r="E97" s="67">
        <f t="shared" si="23"/>
        <v>9305454.42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141</v>
      </c>
      <c r="B98" s="46" t="s">
        <v>140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184</v>
      </c>
      <c r="B99" s="24" t="s">
        <v>125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1</v>
      </c>
      <c r="B100" s="24" t="s">
        <v>125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143</v>
      </c>
      <c r="B101" s="46" t="s">
        <v>142</v>
      </c>
      <c r="C101" s="47">
        <f>C103+C104+C105+C106+C107+C108+C109+C110+C111</f>
        <v>9299854.42</v>
      </c>
      <c r="D101" s="47">
        <f>D103+D104+D105+D106+D107+D108+D109+D110+D111</f>
        <v>0</v>
      </c>
      <c r="E101" s="47">
        <f t="shared" si="23"/>
        <v>9299854.42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185</v>
      </c>
      <c r="B102" s="7" t="s">
        <v>225</v>
      </c>
      <c r="C102" s="15">
        <f>C103+C104+C105+C106+C107+C108+C109+C110+C111</f>
        <v>9299854.42</v>
      </c>
      <c r="D102" s="15">
        <f>D103+D104+D105+D106+D107+D108+D109+D110+D111</f>
        <v>0</v>
      </c>
      <c r="E102" s="15">
        <f t="shared" si="23"/>
        <v>9299854.42</v>
      </c>
      <c r="F102" s="15">
        <f t="shared" si="23"/>
        <v>9299854.42</v>
      </c>
      <c r="G102" s="15">
        <v>0</v>
      </c>
      <c r="H102" s="15">
        <f t="shared" si="20"/>
        <v>9299854.42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51</v>
      </c>
      <c r="B103" s="7" t="s">
        <v>376</v>
      </c>
      <c r="C103" s="15">
        <v>690927.13</v>
      </c>
      <c r="D103" s="15">
        <v>0</v>
      </c>
      <c r="E103" s="15">
        <f t="shared" si="23"/>
        <v>690927.13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137</v>
      </c>
      <c r="B104" s="7" t="s">
        <v>378</v>
      </c>
      <c r="C104" s="15">
        <v>4754302.67</v>
      </c>
      <c r="D104" s="15">
        <v>0</v>
      </c>
      <c r="E104" s="15">
        <f t="shared" si="23"/>
        <v>4754302.67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41</v>
      </c>
      <c r="B105" s="7" t="s">
        <v>356</v>
      </c>
      <c r="C105" s="15">
        <v>190000</v>
      </c>
      <c r="D105" s="15">
        <v>0</v>
      </c>
      <c r="E105" s="15">
        <f t="shared" si="23"/>
        <v>190000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42</v>
      </c>
      <c r="B106" s="7" t="s">
        <v>371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43</v>
      </c>
      <c r="B107" s="7" t="s">
        <v>354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44</v>
      </c>
      <c r="B108" s="7" t="s">
        <v>379</v>
      </c>
      <c r="C108" s="15">
        <v>1582230</v>
      </c>
      <c r="D108" s="15">
        <v>0</v>
      </c>
      <c r="E108" s="15">
        <f t="shared" si="23"/>
        <v>1582230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45</v>
      </c>
      <c r="B109" s="7" t="s">
        <v>377</v>
      </c>
      <c r="C109" s="15">
        <v>790890</v>
      </c>
      <c r="D109" s="15">
        <v>0</v>
      </c>
      <c r="E109" s="15">
        <f t="shared" si="23"/>
        <v>790890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49</v>
      </c>
      <c r="B110" s="7" t="s">
        <v>380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50</v>
      </c>
      <c r="B111" s="7" t="s">
        <v>355</v>
      </c>
      <c r="C111" s="15">
        <v>839364.62</v>
      </c>
      <c r="D111" s="15">
        <v>0</v>
      </c>
      <c r="E111" s="15">
        <f t="shared" si="23"/>
        <v>839364.62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312</v>
      </c>
      <c r="B112" s="76" t="s">
        <v>324</v>
      </c>
      <c r="C112" s="66">
        <f>C116+C120+C121+C122+C123+C125</f>
        <v>305000</v>
      </c>
      <c r="D112" s="66">
        <f>D116+D120+D121+D122+D123+D125</f>
        <v>0</v>
      </c>
      <c r="E112" s="66">
        <f>E116+E120+E121+E122+E123+E125</f>
        <v>305000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69</v>
      </c>
      <c r="B113" s="57" t="s">
        <v>68</v>
      </c>
      <c r="C113" s="47">
        <f>C116</f>
        <v>0</v>
      </c>
      <c r="D113" s="47">
        <f>D116</f>
        <v>0</v>
      </c>
      <c r="E113" s="47">
        <f aca="true" t="shared" si="24" ref="E113:E125">C113+D113</f>
        <v>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145</v>
      </c>
      <c r="B114" s="34" t="s">
        <v>144</v>
      </c>
      <c r="C114" s="15">
        <f>C115</f>
        <v>0</v>
      </c>
      <c r="D114" s="15">
        <f>D115</f>
        <v>0</v>
      </c>
      <c r="E114" s="15">
        <f t="shared" si="24"/>
        <v>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186</v>
      </c>
      <c r="B115" s="23" t="s">
        <v>314</v>
      </c>
      <c r="C115" s="15">
        <f>C116</f>
        <v>0</v>
      </c>
      <c r="D115" s="15">
        <f>D116</f>
        <v>0</v>
      </c>
      <c r="E115" s="15">
        <f t="shared" si="24"/>
        <v>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313</v>
      </c>
      <c r="B116" s="23" t="s">
        <v>314</v>
      </c>
      <c r="C116" s="15">
        <v>0</v>
      </c>
      <c r="D116" s="15">
        <v>0</v>
      </c>
      <c r="E116" s="15">
        <f t="shared" si="24"/>
        <v>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71</v>
      </c>
      <c r="B117" s="58" t="s">
        <v>70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147</v>
      </c>
      <c r="B118" s="39" t="s">
        <v>146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187</v>
      </c>
      <c r="B119" s="24" t="s">
        <v>342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33</v>
      </c>
      <c r="B120" s="24" t="s">
        <v>372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37</v>
      </c>
      <c r="B121" s="24" t="s">
        <v>373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38</v>
      </c>
      <c r="B122" s="24" t="s">
        <v>374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39</v>
      </c>
      <c r="B123" s="24" t="s">
        <v>375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188</v>
      </c>
      <c r="B124" s="53" t="s">
        <v>336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340</v>
      </c>
      <c r="B125" s="26" t="s">
        <v>336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315</v>
      </c>
      <c r="B126" s="74" t="s">
        <v>316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124</v>
      </c>
      <c r="B127" s="27" t="s">
        <v>72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68.25" customHeight="1">
      <c r="A128" s="45" t="s">
        <v>257</v>
      </c>
      <c r="B128" s="60" t="s">
        <v>255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84" customHeight="1">
      <c r="A129" s="1" t="s">
        <v>259</v>
      </c>
      <c r="B129" s="30" t="s">
        <v>256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61.5" customHeight="1">
      <c r="A130" s="1" t="s">
        <v>258</v>
      </c>
      <c r="B130" s="30" t="s">
        <v>256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149</v>
      </c>
      <c r="B131" s="59" t="s">
        <v>148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189</v>
      </c>
      <c r="B132" s="30" t="s">
        <v>40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91</v>
      </c>
      <c r="B133" s="30" t="s">
        <v>40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151</v>
      </c>
      <c r="B134" s="60" t="s">
        <v>150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190</v>
      </c>
      <c r="B135" s="38" t="s">
        <v>93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135</v>
      </c>
      <c r="B136" s="38" t="s">
        <v>93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153</v>
      </c>
      <c r="B137" s="60" t="s">
        <v>152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153</v>
      </c>
      <c r="B138" s="38" t="s">
        <v>152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92</v>
      </c>
      <c r="B139" s="30" t="s">
        <v>90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155</v>
      </c>
      <c r="B140" s="60" t="s">
        <v>154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191</v>
      </c>
      <c r="B141" s="27" t="s">
        <v>95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94</v>
      </c>
      <c r="B142" s="27" t="s">
        <v>95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317</v>
      </c>
      <c r="B143" s="8" t="s">
        <v>318</v>
      </c>
      <c r="C143" s="14">
        <f>C144+C216+C219+C222+C226</f>
        <v>228153348.87000003</v>
      </c>
      <c r="D143" s="14">
        <f>D144+D222+D219+D226+D216</f>
        <v>4552495.53</v>
      </c>
      <c r="E143" s="14">
        <f>E144+E222+E226+E216</f>
        <v>232705844.39999998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319</v>
      </c>
      <c r="B144" s="9" t="s">
        <v>320</v>
      </c>
      <c r="C144" s="15">
        <f>C145+C152+C183+C199</f>
        <v>224736538.34000003</v>
      </c>
      <c r="D144" s="15">
        <f>D145+D152+D183+D199</f>
        <v>4552495.53</v>
      </c>
      <c r="E144" s="15">
        <f>E145+E152+E183+E199</f>
        <v>229289033.86999997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4</v>
      </c>
      <c r="B145" s="78" t="s">
        <v>365</v>
      </c>
      <c r="C145" s="66">
        <f>C146+C149</f>
        <v>89580365</v>
      </c>
      <c r="D145" s="66">
        <f>D148+D151</f>
        <v>4460831</v>
      </c>
      <c r="E145" s="66">
        <f>E146+E149</f>
        <v>94041196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193</v>
      </c>
      <c r="B146" s="46" t="s">
        <v>194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192</v>
      </c>
      <c r="B147" s="7" t="s">
        <v>321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8</v>
      </c>
      <c r="B148" s="7" t="s">
        <v>321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196</v>
      </c>
      <c r="B149" s="46" t="s">
        <v>197</v>
      </c>
      <c r="C149" s="47">
        <f>C150</f>
        <v>19894365</v>
      </c>
      <c r="D149" s="47">
        <f>D150</f>
        <v>4460831</v>
      </c>
      <c r="E149" s="47">
        <f>C149+D149</f>
        <v>24355196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195</v>
      </c>
      <c r="B150" s="7" t="s">
        <v>343</v>
      </c>
      <c r="C150" s="15">
        <f>C151</f>
        <v>19894365</v>
      </c>
      <c r="D150" s="15">
        <f>D151</f>
        <v>4460831</v>
      </c>
      <c r="E150" s="15">
        <f>C150+D150</f>
        <v>24355196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130</v>
      </c>
      <c r="B151" s="7" t="s">
        <v>343</v>
      </c>
      <c r="C151" s="15">
        <v>19894365</v>
      </c>
      <c r="D151" s="15">
        <v>4460831</v>
      </c>
      <c r="E151" s="15">
        <f t="shared" si="27"/>
        <v>24355196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9</v>
      </c>
      <c r="B152" s="65" t="s">
        <v>366</v>
      </c>
      <c r="C152" s="66">
        <f>C153+C156+C159+C162+C165+C168+C171+C174+C177+C180</f>
        <v>39410779.9</v>
      </c>
      <c r="D152" s="66">
        <f>D153+D156+D159+D162+D165+D168+D171+D174+D177+D180</f>
        <v>-635723.55</v>
      </c>
      <c r="E152" s="66">
        <f>E153+E156+E159+E162+E165+E168+E171+E174+E177+E180</f>
        <v>38775056.349999994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132</v>
      </c>
      <c r="B153" s="46" t="s">
        <v>131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198</v>
      </c>
      <c r="B154" s="7" t="s">
        <v>134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133</v>
      </c>
      <c r="B155" s="7" t="s">
        <v>134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103</v>
      </c>
      <c r="B156" s="49" t="s">
        <v>102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199</v>
      </c>
      <c r="B157" s="31" t="s">
        <v>96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97</v>
      </c>
      <c r="B158" s="31" t="s">
        <v>96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218</v>
      </c>
      <c r="B159" s="91" t="s">
        <v>217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216</v>
      </c>
      <c r="B160" s="92" t="s">
        <v>156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215</v>
      </c>
      <c r="B161" s="92" t="s">
        <v>156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85</v>
      </c>
      <c r="B162" s="96" t="s">
        <v>84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83</v>
      </c>
      <c r="B163" s="94" t="s">
        <v>157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82</v>
      </c>
      <c r="B164" s="94" t="s">
        <v>157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105</v>
      </c>
      <c r="B165" s="49" t="s">
        <v>104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200</v>
      </c>
      <c r="B166" s="19" t="s">
        <v>98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99</v>
      </c>
      <c r="B167" s="19" t="s">
        <v>98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231</v>
      </c>
      <c r="B168" s="49" t="s">
        <v>229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232</v>
      </c>
      <c r="B169" s="19" t="s">
        <v>227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230</v>
      </c>
      <c r="B170" s="19" t="s">
        <v>227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234</v>
      </c>
      <c r="B171" s="49" t="s">
        <v>233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237</v>
      </c>
      <c r="B172" s="19" t="s">
        <v>235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236</v>
      </c>
      <c r="B173" s="19" t="s">
        <v>235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273</v>
      </c>
      <c r="B174" s="87" t="s">
        <v>272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274</v>
      </c>
      <c r="B175" s="88" t="s">
        <v>158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271</v>
      </c>
      <c r="B176" s="88" t="s">
        <v>158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239</v>
      </c>
      <c r="B177" s="49" t="s">
        <v>238</v>
      </c>
      <c r="C177" s="47">
        <f>C178</f>
        <v>9366844.5</v>
      </c>
      <c r="D177" s="47">
        <f>D178</f>
        <v>0</v>
      </c>
      <c r="E177" s="47">
        <f t="shared" si="28"/>
        <v>9366844.5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241</v>
      </c>
      <c r="B178" s="19" t="s">
        <v>240</v>
      </c>
      <c r="C178" s="15">
        <f>C179</f>
        <v>9366844.5</v>
      </c>
      <c r="D178" s="15">
        <f>D179</f>
        <v>0</v>
      </c>
      <c r="E178" s="15">
        <f t="shared" si="28"/>
        <v>9366844.5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19</v>
      </c>
      <c r="B179" s="19" t="s">
        <v>240</v>
      </c>
      <c r="C179" s="15">
        <v>9366844.5</v>
      </c>
      <c r="D179" s="15">
        <v>0</v>
      </c>
      <c r="E179" s="15">
        <f t="shared" si="28"/>
        <v>9366844.5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73</v>
      </c>
      <c r="B180" s="46" t="s">
        <v>228</v>
      </c>
      <c r="C180" s="47">
        <f>C181</f>
        <v>18215698.58</v>
      </c>
      <c r="D180" s="47">
        <f>D181</f>
        <v>-635723.55</v>
      </c>
      <c r="E180" s="47">
        <f t="shared" si="28"/>
        <v>17579975.029999997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201</v>
      </c>
      <c r="B181" s="7" t="s">
        <v>326</v>
      </c>
      <c r="C181" s="15">
        <f>C182</f>
        <v>18215698.58</v>
      </c>
      <c r="D181" s="15">
        <f>D182</f>
        <v>-635723.55</v>
      </c>
      <c r="E181" s="15">
        <f t="shared" si="28"/>
        <v>17579975.029999997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10</v>
      </c>
      <c r="B182" s="7" t="s">
        <v>326</v>
      </c>
      <c r="C182" s="15">
        <v>18215698.58</v>
      </c>
      <c r="D182" s="15">
        <f>-740723.55+105000</f>
        <v>-635723.55</v>
      </c>
      <c r="E182" s="15">
        <f t="shared" si="28"/>
        <v>17579975.029999997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11</v>
      </c>
      <c r="B183" s="79" t="s">
        <v>367</v>
      </c>
      <c r="C183" s="66">
        <f>C184+C187+C190+C193+C196</f>
        <v>59717663.74</v>
      </c>
      <c r="D183" s="66">
        <f>D184+D187+D190+D193+D196</f>
        <v>-89294.51000000001</v>
      </c>
      <c r="E183" s="66">
        <f>E184+E187+E190+E193+E196</f>
        <v>59628369.23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75</v>
      </c>
      <c r="B184" s="59" t="s">
        <v>74</v>
      </c>
      <c r="C184" s="47">
        <f>C185</f>
        <v>1475402.78</v>
      </c>
      <c r="D184" s="47">
        <f>D185</f>
        <v>-280334.38</v>
      </c>
      <c r="E184" s="47">
        <f aca="true" t="shared" si="37" ref="E184:E198">C184+D184</f>
        <v>1195068.4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202</v>
      </c>
      <c r="B185" s="7" t="s">
        <v>322</v>
      </c>
      <c r="C185" s="15">
        <f>C186</f>
        <v>1475402.78</v>
      </c>
      <c r="D185" s="15">
        <f>D186</f>
        <v>-280334.38</v>
      </c>
      <c r="E185" s="15">
        <f>C185+D185</f>
        <v>1195068.4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12</v>
      </c>
      <c r="B186" s="7" t="s">
        <v>322</v>
      </c>
      <c r="C186" s="15">
        <v>1475402.78</v>
      </c>
      <c r="D186" s="15">
        <f>-61964+-180990.38+-37380</f>
        <v>-280334.38</v>
      </c>
      <c r="E186" s="15">
        <f t="shared" si="37"/>
        <v>1195068.4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77</v>
      </c>
      <c r="B187" s="48" t="s">
        <v>76</v>
      </c>
      <c r="C187" s="47">
        <f>C188</f>
        <v>4490020.8</v>
      </c>
      <c r="D187" s="47">
        <f>D188</f>
        <v>0</v>
      </c>
      <c r="E187" s="47">
        <f t="shared" si="37"/>
        <v>4490020.8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203</v>
      </c>
      <c r="B188" s="36" t="s">
        <v>381</v>
      </c>
      <c r="C188" s="15">
        <f>C189</f>
        <v>4490020.8</v>
      </c>
      <c r="D188" s="15">
        <f>D189</f>
        <v>0</v>
      </c>
      <c r="E188" s="15">
        <f>C188+D188</f>
        <v>4490020.8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76.5" customHeight="1">
      <c r="A189" s="28" t="s">
        <v>13</v>
      </c>
      <c r="B189" s="36" t="s">
        <v>381</v>
      </c>
      <c r="C189" s="15">
        <v>4490020.8</v>
      </c>
      <c r="D189" s="15">
        <v>0</v>
      </c>
      <c r="E189" s="15">
        <f t="shared" si="37"/>
        <v>4490020.8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79</v>
      </c>
      <c r="B190" s="62" t="s">
        <v>78</v>
      </c>
      <c r="C190" s="47">
        <f aca="true" t="shared" si="38" ref="C190:G191">C191</f>
        <v>232.16</v>
      </c>
      <c r="D190" s="47">
        <f t="shared" si="38"/>
        <v>0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204</v>
      </c>
      <c r="B191" s="35" t="s">
        <v>0</v>
      </c>
      <c r="C191" s="15">
        <f t="shared" si="38"/>
        <v>232.16</v>
      </c>
      <c r="D191" s="15">
        <f t="shared" si="38"/>
        <v>0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14</v>
      </c>
      <c r="B192" s="35" t="s">
        <v>0</v>
      </c>
      <c r="C192" s="15">
        <v>232.16</v>
      </c>
      <c r="D192" s="15">
        <v>0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243</v>
      </c>
      <c r="B193" s="63" t="s">
        <v>242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246</v>
      </c>
      <c r="B194" s="35" t="s">
        <v>244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245</v>
      </c>
      <c r="B195" s="35" t="s">
        <v>244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81</v>
      </c>
      <c r="B196" s="63" t="s">
        <v>80</v>
      </c>
      <c r="C196" s="47">
        <f>C197</f>
        <v>53593892</v>
      </c>
      <c r="D196" s="47">
        <f>D197</f>
        <v>191039.87</v>
      </c>
      <c r="E196" s="47">
        <f t="shared" si="37"/>
        <v>53784931.87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205</v>
      </c>
      <c r="B197" s="35" t="s">
        <v>325</v>
      </c>
      <c r="C197" s="15">
        <f>C198</f>
        <v>53593892</v>
      </c>
      <c r="D197" s="15">
        <f>D198</f>
        <v>191039.87</v>
      </c>
      <c r="E197" s="15">
        <f>C197+D197</f>
        <v>53784931.87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15</v>
      </c>
      <c r="B198" s="35" t="s">
        <v>325</v>
      </c>
      <c r="C198" s="15">
        <v>53593892</v>
      </c>
      <c r="D198" s="15">
        <f>294642-103602.13</f>
        <v>191039.87</v>
      </c>
      <c r="E198" s="15">
        <f t="shared" si="37"/>
        <v>53784931.87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16</v>
      </c>
      <c r="B199" s="68" t="s">
        <v>368</v>
      </c>
      <c r="C199" s="66">
        <f>C200+C203+C206+C209+C212</f>
        <v>36027729.7</v>
      </c>
      <c r="D199" s="66">
        <f>D200+D203+D206+D209+D212</f>
        <v>816682.59</v>
      </c>
      <c r="E199" s="66">
        <f>E200+E203+E206+E209+E212</f>
        <v>36844412.29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107</v>
      </c>
      <c r="B200" s="59" t="s">
        <v>106</v>
      </c>
      <c r="C200" s="47">
        <f>C201</f>
        <v>24600502.7</v>
      </c>
      <c r="D200" s="47">
        <f>D201</f>
        <v>35482.59</v>
      </c>
      <c r="E200" s="47">
        <f aca="true" t="shared" si="41" ref="E200:E221">C200+D200</f>
        <v>24635985.29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206</v>
      </c>
      <c r="B201" s="7" t="s">
        <v>323</v>
      </c>
      <c r="C201" s="16">
        <f>C202</f>
        <v>24600502.7</v>
      </c>
      <c r="D201" s="16">
        <f>D202</f>
        <v>35482.59</v>
      </c>
      <c r="E201" s="15">
        <f t="shared" si="41"/>
        <v>24635985.29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17</v>
      </c>
      <c r="B202" s="7" t="s">
        <v>323</v>
      </c>
      <c r="C202" s="16">
        <v>24600502.7</v>
      </c>
      <c r="D202" s="16">
        <v>35482.59</v>
      </c>
      <c r="E202" s="15">
        <f t="shared" si="41"/>
        <v>24635985.29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129</v>
      </c>
      <c r="B203" s="46" t="s">
        <v>128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207</v>
      </c>
      <c r="B204" s="7" t="s">
        <v>126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127</v>
      </c>
      <c r="B205" s="7" t="s">
        <v>126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248</v>
      </c>
      <c r="B206" s="46" t="s">
        <v>247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250</v>
      </c>
      <c r="B207" s="7" t="s">
        <v>162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249</v>
      </c>
      <c r="B208" s="7" t="s">
        <v>162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254</v>
      </c>
      <c r="B209" s="46" t="s">
        <v>251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253</v>
      </c>
      <c r="B210" s="7" t="s">
        <v>161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252</v>
      </c>
      <c r="B211" s="7" t="s">
        <v>161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103" t="s">
        <v>34</v>
      </c>
      <c r="B212" s="98" t="s">
        <v>357</v>
      </c>
      <c r="C212" s="47">
        <f>C213</f>
        <v>2299347</v>
      </c>
      <c r="D212" s="47">
        <f>D213</f>
        <v>781200</v>
      </c>
      <c r="E212" s="47">
        <f t="shared" si="41"/>
        <v>3080547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35</v>
      </c>
      <c r="B213" s="100" t="s">
        <v>360</v>
      </c>
      <c r="C213" s="16">
        <f>C214+C215</f>
        <v>2299347</v>
      </c>
      <c r="D213" s="16">
        <f>D214+D215</f>
        <v>781200</v>
      </c>
      <c r="E213" s="16">
        <f>E214+E215</f>
        <v>3080547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359</v>
      </c>
      <c r="B214" s="100" t="s">
        <v>358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39" customHeight="1">
      <c r="A215" s="99" t="s">
        <v>369</v>
      </c>
      <c r="B215" s="100" t="s">
        <v>358</v>
      </c>
      <c r="C215" s="16">
        <v>0</v>
      </c>
      <c r="D215" s="16">
        <v>781200</v>
      </c>
      <c r="E215" s="15">
        <f t="shared" si="41"/>
        <v>781200</v>
      </c>
      <c r="F215" s="16"/>
      <c r="G215" s="16"/>
      <c r="H215" s="16"/>
      <c r="I215" s="16"/>
      <c r="J215" s="16"/>
      <c r="K215" s="16"/>
    </row>
    <row r="216" spans="1:11" ht="27.75" customHeight="1">
      <c r="A216" s="64" t="s">
        <v>361</v>
      </c>
      <c r="B216" s="74" t="s">
        <v>362</v>
      </c>
      <c r="C216" s="66">
        <f aca="true" t="shared" si="42" ref="C216:E217">C217</f>
        <v>3641400</v>
      </c>
      <c r="D216" s="66">
        <f t="shared" si="42"/>
        <v>0</v>
      </c>
      <c r="E216" s="66">
        <f t="shared" si="42"/>
        <v>3641400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/>
    </row>
    <row r="217" spans="1:11" ht="31.5" customHeight="1">
      <c r="A217" s="101" t="s">
        <v>364</v>
      </c>
      <c r="B217" s="102" t="s">
        <v>363</v>
      </c>
      <c r="C217" s="16">
        <f t="shared" si="42"/>
        <v>3641400</v>
      </c>
      <c r="D217" s="16">
        <f t="shared" si="42"/>
        <v>0</v>
      </c>
      <c r="E217" s="15">
        <f t="shared" si="42"/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ht="30" customHeight="1">
      <c r="A218" s="101" t="s">
        <v>370</v>
      </c>
      <c r="B218" s="102" t="s">
        <v>363</v>
      </c>
      <c r="C218" s="16">
        <v>3641400</v>
      </c>
      <c r="D218" s="16">
        <v>0</v>
      </c>
      <c r="E218" s="15">
        <f>C218+D218</f>
        <v>3641400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</row>
    <row r="219" spans="1:11" s="5" customFormat="1" ht="131.25">
      <c r="A219" s="64" t="s">
        <v>6</v>
      </c>
      <c r="B219" s="65" t="s">
        <v>7</v>
      </c>
      <c r="C219" s="66">
        <v>0</v>
      </c>
      <c r="D219" s="66">
        <v>0</v>
      </c>
      <c r="E219" s="67">
        <f t="shared" si="41"/>
        <v>0</v>
      </c>
      <c r="F219" s="66">
        <v>0</v>
      </c>
      <c r="G219" s="66">
        <v>0</v>
      </c>
      <c r="H219" s="66">
        <f aca="true" t="shared" si="43" ref="H219:H229">F219+G219</f>
        <v>0</v>
      </c>
      <c r="I219" s="66">
        <v>0</v>
      </c>
      <c r="J219" s="66">
        <v>0</v>
      </c>
      <c r="K219" s="66">
        <f aca="true" t="shared" si="44" ref="K219:K229">I219+J219</f>
        <v>0</v>
      </c>
    </row>
    <row r="220" spans="1:11" s="5" customFormat="1" ht="112.5">
      <c r="A220" s="1" t="s">
        <v>208</v>
      </c>
      <c r="B220" s="19" t="s">
        <v>5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3"/>
        <v>0</v>
      </c>
      <c r="I220" s="16">
        <v>0</v>
      </c>
      <c r="J220" s="16">
        <v>0</v>
      </c>
      <c r="K220" s="16">
        <f t="shared" si="44"/>
        <v>0</v>
      </c>
    </row>
    <row r="221" spans="1:11" ht="79.5" customHeight="1">
      <c r="A221" s="1" t="s">
        <v>18</v>
      </c>
      <c r="B221" s="19" t="s">
        <v>5</v>
      </c>
      <c r="C221" s="16">
        <v>0</v>
      </c>
      <c r="D221" s="16">
        <v>0</v>
      </c>
      <c r="E221" s="15">
        <f t="shared" si="41"/>
        <v>0</v>
      </c>
      <c r="F221" s="16">
        <v>0</v>
      </c>
      <c r="G221" s="16">
        <v>0</v>
      </c>
      <c r="H221" s="16">
        <f t="shared" si="43"/>
        <v>0</v>
      </c>
      <c r="I221" s="16">
        <v>0</v>
      </c>
      <c r="J221" s="16">
        <v>0</v>
      </c>
      <c r="K221" s="16">
        <f t="shared" si="44"/>
        <v>0</v>
      </c>
    </row>
    <row r="222" spans="1:11" s="5" customFormat="1" ht="60.75" customHeight="1">
      <c r="A222" s="64" t="s">
        <v>210</v>
      </c>
      <c r="B222" s="80" t="s">
        <v>209</v>
      </c>
      <c r="C222" s="66">
        <f aca="true" t="shared" si="45" ref="C222:E224">C223</f>
        <v>18</v>
      </c>
      <c r="D222" s="66">
        <f t="shared" si="45"/>
        <v>0</v>
      </c>
      <c r="E222" s="66">
        <f t="shared" si="45"/>
        <v>18</v>
      </c>
      <c r="F222" s="66">
        <v>0</v>
      </c>
      <c r="G222" s="66">
        <v>0</v>
      </c>
      <c r="H222" s="66">
        <f t="shared" si="43"/>
        <v>0</v>
      </c>
      <c r="I222" s="66">
        <v>0</v>
      </c>
      <c r="J222" s="66">
        <v>0</v>
      </c>
      <c r="K222" s="66">
        <f t="shared" si="44"/>
        <v>0</v>
      </c>
    </row>
    <row r="223" spans="1:11" ht="79.5" customHeight="1">
      <c r="A223" s="1" t="s">
        <v>212</v>
      </c>
      <c r="B223" s="19" t="s">
        <v>211</v>
      </c>
      <c r="C223" s="16">
        <f t="shared" si="45"/>
        <v>18</v>
      </c>
      <c r="D223" s="16">
        <f t="shared" si="45"/>
        <v>0</v>
      </c>
      <c r="E223" s="15">
        <f t="shared" si="45"/>
        <v>18</v>
      </c>
      <c r="F223" s="16">
        <v>0</v>
      </c>
      <c r="G223" s="16">
        <v>0</v>
      </c>
      <c r="H223" s="16">
        <f t="shared" si="43"/>
        <v>0</v>
      </c>
      <c r="I223" s="16">
        <v>0</v>
      </c>
      <c r="J223" s="16">
        <v>0</v>
      </c>
      <c r="K223" s="16">
        <f t="shared" si="44"/>
        <v>0</v>
      </c>
    </row>
    <row r="224" spans="1:11" ht="57.75" customHeight="1">
      <c r="A224" s="1" t="s">
        <v>213</v>
      </c>
      <c r="B224" s="19" t="s">
        <v>159</v>
      </c>
      <c r="C224" s="16">
        <f t="shared" si="45"/>
        <v>18</v>
      </c>
      <c r="D224" s="16">
        <f t="shared" si="45"/>
        <v>0</v>
      </c>
      <c r="E224" s="15">
        <f t="shared" si="45"/>
        <v>18</v>
      </c>
      <c r="F224" s="16">
        <v>0</v>
      </c>
      <c r="G224" s="16">
        <v>0</v>
      </c>
      <c r="H224" s="16">
        <f t="shared" si="43"/>
        <v>0</v>
      </c>
      <c r="I224" s="16">
        <v>0</v>
      </c>
      <c r="J224" s="16">
        <v>0</v>
      </c>
      <c r="K224" s="16">
        <f t="shared" si="44"/>
        <v>0</v>
      </c>
    </row>
    <row r="225" spans="1:11" ht="64.5" customHeight="1">
      <c r="A225" s="1" t="s">
        <v>214</v>
      </c>
      <c r="B225" s="19" t="s">
        <v>159</v>
      </c>
      <c r="C225" s="16">
        <v>18</v>
      </c>
      <c r="D225" s="16">
        <v>0</v>
      </c>
      <c r="E225" s="15">
        <f>C225+D225</f>
        <v>18</v>
      </c>
      <c r="F225" s="16">
        <v>0</v>
      </c>
      <c r="G225" s="16">
        <v>0</v>
      </c>
      <c r="H225" s="16">
        <f t="shared" si="43"/>
        <v>0</v>
      </c>
      <c r="I225" s="16">
        <v>0</v>
      </c>
      <c r="J225" s="16">
        <v>0</v>
      </c>
      <c r="K225" s="16">
        <f t="shared" si="44"/>
        <v>0</v>
      </c>
    </row>
    <row r="226" spans="1:11" s="5" customFormat="1" ht="37.5" customHeight="1">
      <c r="A226" s="64" t="s">
        <v>220</v>
      </c>
      <c r="B226" s="81" t="s">
        <v>219</v>
      </c>
      <c r="C226" s="66">
        <f aca="true" t="shared" si="46" ref="C226:E228">C227</f>
        <v>-224607.47</v>
      </c>
      <c r="D226" s="66">
        <f t="shared" si="46"/>
        <v>0</v>
      </c>
      <c r="E226" s="66">
        <f t="shared" si="46"/>
        <v>-224607.47</v>
      </c>
      <c r="F226" s="66">
        <v>0</v>
      </c>
      <c r="G226" s="66">
        <v>0</v>
      </c>
      <c r="H226" s="66">
        <f t="shared" si="43"/>
        <v>0</v>
      </c>
      <c r="I226" s="66">
        <v>0</v>
      </c>
      <c r="J226" s="66">
        <v>0</v>
      </c>
      <c r="K226" s="66">
        <f t="shared" si="44"/>
        <v>0</v>
      </c>
    </row>
    <row r="227" spans="1:11" ht="35.25" customHeight="1">
      <c r="A227" s="1" t="s">
        <v>223</v>
      </c>
      <c r="B227" s="19" t="s">
        <v>224</v>
      </c>
      <c r="C227" s="16">
        <f t="shared" si="46"/>
        <v>-224607.47</v>
      </c>
      <c r="D227" s="16">
        <f t="shared" si="46"/>
        <v>0</v>
      </c>
      <c r="E227" s="15">
        <f t="shared" si="46"/>
        <v>-224607.47</v>
      </c>
      <c r="F227" s="16">
        <v>0</v>
      </c>
      <c r="G227" s="16">
        <v>0</v>
      </c>
      <c r="H227" s="16">
        <f t="shared" si="43"/>
        <v>0</v>
      </c>
      <c r="I227" s="16">
        <v>0</v>
      </c>
      <c r="J227" s="16">
        <v>0</v>
      </c>
      <c r="K227" s="16">
        <f t="shared" si="44"/>
        <v>0</v>
      </c>
    </row>
    <row r="228" spans="1:11" ht="41.25" customHeight="1">
      <c r="A228" s="1" t="s">
        <v>221</v>
      </c>
      <c r="B228" s="19" t="s">
        <v>160</v>
      </c>
      <c r="C228" s="16">
        <f t="shared" si="46"/>
        <v>-224607.47</v>
      </c>
      <c r="D228" s="16">
        <f t="shared" si="46"/>
        <v>0</v>
      </c>
      <c r="E228" s="15">
        <f t="shared" si="46"/>
        <v>-224607.47</v>
      </c>
      <c r="F228" s="16">
        <v>0</v>
      </c>
      <c r="G228" s="16">
        <v>0</v>
      </c>
      <c r="H228" s="16">
        <f t="shared" si="43"/>
        <v>0</v>
      </c>
      <c r="I228" s="16">
        <v>0</v>
      </c>
      <c r="J228" s="16">
        <v>0</v>
      </c>
      <c r="K228" s="16">
        <f t="shared" si="44"/>
        <v>0</v>
      </c>
    </row>
    <row r="229" spans="1:11" ht="43.5" customHeight="1">
      <c r="A229" s="1" t="s">
        <v>222</v>
      </c>
      <c r="B229" s="19" t="s">
        <v>160</v>
      </c>
      <c r="C229" s="16">
        <v>-224607.47</v>
      </c>
      <c r="D229" s="16">
        <v>0</v>
      </c>
      <c r="E229" s="15">
        <f>C229+D229</f>
        <v>-224607.47</v>
      </c>
      <c r="F229" s="16">
        <v>0</v>
      </c>
      <c r="G229" s="16">
        <v>0</v>
      </c>
      <c r="H229" s="16">
        <f t="shared" si="43"/>
        <v>0</v>
      </c>
      <c r="I229" s="16">
        <v>0</v>
      </c>
      <c r="J229" s="16">
        <v>0</v>
      </c>
      <c r="K229" s="16">
        <f t="shared" si="44"/>
        <v>0</v>
      </c>
    </row>
    <row r="230" spans="1:11" ht="18.75">
      <c r="A230" s="37" t="s">
        <v>3</v>
      </c>
      <c r="B230" s="10"/>
      <c r="C230" s="14">
        <f>C143+C8</f>
        <v>283454682.97</v>
      </c>
      <c r="D230" s="14">
        <f>D8+D143</f>
        <v>4552495.53</v>
      </c>
      <c r="E230" s="14">
        <f aca="true" t="shared" si="47" ref="E230:K230">E143+E8</f>
        <v>288007178.5</v>
      </c>
      <c r="F230" s="14">
        <f t="shared" si="47"/>
        <v>172347383.13</v>
      </c>
      <c r="G230" s="14">
        <f t="shared" si="47"/>
        <v>0</v>
      </c>
      <c r="H230" s="14">
        <f t="shared" si="47"/>
        <v>172347383.13</v>
      </c>
      <c r="I230" s="14">
        <f t="shared" si="47"/>
        <v>175458666.07</v>
      </c>
      <c r="J230" s="14">
        <f t="shared" si="47"/>
        <v>0</v>
      </c>
      <c r="K230" s="14">
        <f t="shared" si="47"/>
        <v>175458666.07</v>
      </c>
    </row>
    <row r="231" spans="6:11" ht="18.75">
      <c r="F231" s="17"/>
      <c r="G231" s="17"/>
      <c r="H231" s="17"/>
      <c r="I231" s="17"/>
      <c r="J231" s="17"/>
      <c r="K231" s="17"/>
    </row>
    <row r="235" spans="4:11" ht="18.75">
      <c r="D235" s="97"/>
      <c r="H235" s="97"/>
      <c r="K235" s="97"/>
    </row>
  </sheetData>
  <sheetProtection/>
  <mergeCells count="25"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  <mergeCell ref="D8:D9"/>
    <mergeCell ref="E8:E9"/>
    <mergeCell ref="C6:E6"/>
    <mergeCell ref="F6:H6"/>
    <mergeCell ref="H8:H9"/>
    <mergeCell ref="G8:G9"/>
    <mergeCell ref="F8:F9"/>
    <mergeCell ref="C8:C9"/>
    <mergeCell ref="C57:C58"/>
    <mergeCell ref="I57:I58"/>
    <mergeCell ref="F57:F58"/>
    <mergeCell ref="A81:A82"/>
    <mergeCell ref="B81:B82"/>
    <mergeCell ref="A57:A58"/>
    <mergeCell ref="B57:B5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2021-05-26T05:54:42Z</cp:lastPrinted>
  <dcterms:created xsi:type="dcterms:W3CDTF">2014-01-17T06:18:32Z</dcterms:created>
  <dcterms:modified xsi:type="dcterms:W3CDTF">2022-02-21T12:52:43Z</dcterms:modified>
  <cp:category/>
  <cp:version/>
  <cp:contentType/>
  <cp:contentStatus/>
</cp:coreProperties>
</file>